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herrin\Desktop\Website Forms\"/>
    </mc:Choice>
  </mc:AlternateContent>
  <bookViews>
    <workbookView xWindow="0" yWindow="0" windowWidth="16395" windowHeight="6045"/>
  </bookViews>
  <sheets>
    <sheet name="Instructions" sheetId="4" r:id="rId1"/>
    <sheet name="Premium Tuition" sheetId="1" r:id="rId2"/>
    <sheet name="EXAMPL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E11" i="3"/>
  <c r="E12" i="3"/>
  <c r="E13" i="3"/>
  <c r="E14" i="3"/>
  <c r="H14" i="3" s="1"/>
  <c r="E15" i="3"/>
  <c r="H15" i="3" s="1"/>
  <c r="E16" i="3"/>
  <c r="H16" i="3" s="1"/>
  <c r="E17" i="3"/>
  <c r="E18" i="3"/>
  <c r="E19" i="3"/>
  <c r="H19" i="3" s="1"/>
  <c r="E20" i="3"/>
  <c r="E21" i="3"/>
  <c r="E22" i="3"/>
  <c r="G22" i="3" s="1"/>
  <c r="E23" i="3"/>
  <c r="G23" i="3" s="1"/>
  <c r="E24" i="3"/>
  <c r="G24" i="3" s="1"/>
  <c r="E25" i="3"/>
  <c r="H25" i="3" s="1"/>
  <c r="H38" i="3"/>
  <c r="F38" i="3"/>
  <c r="E38" i="3"/>
  <c r="D38" i="3"/>
  <c r="G37" i="3"/>
  <c r="G36" i="3"/>
  <c r="G35" i="3"/>
  <c r="I30" i="3"/>
  <c r="F30" i="3"/>
  <c r="D30" i="3"/>
  <c r="C30" i="3"/>
  <c r="E29" i="3"/>
  <c r="G29" i="3" s="1"/>
  <c r="E28" i="3"/>
  <c r="G28" i="3" s="1"/>
  <c r="H27" i="3"/>
  <c r="E27" i="3"/>
  <c r="G27" i="3" s="1"/>
  <c r="I26" i="3"/>
  <c r="F26" i="3"/>
  <c r="D26" i="3"/>
  <c r="D31" i="3" s="1"/>
  <c r="C26" i="3"/>
  <c r="G21" i="3"/>
  <c r="H20" i="3"/>
  <c r="G20" i="3"/>
  <c r="H18" i="3"/>
  <c r="H17" i="3"/>
  <c r="G15" i="3"/>
  <c r="G13" i="3"/>
  <c r="G12" i="3"/>
  <c r="H11" i="3"/>
  <c r="E9" i="3"/>
  <c r="H9" i="3" s="1"/>
  <c r="I31" i="3" l="1"/>
  <c r="C31" i="3"/>
  <c r="H23" i="3"/>
  <c r="H24" i="3"/>
  <c r="G38" i="3"/>
  <c r="F31" i="3"/>
  <c r="H12" i="3"/>
  <c r="H13" i="3"/>
  <c r="G16" i="3"/>
  <c r="E26" i="3"/>
  <c r="H28" i="3"/>
  <c r="G11" i="3"/>
  <c r="G14" i="3"/>
  <c r="G9" i="3"/>
  <c r="G17" i="3"/>
  <c r="H22" i="3"/>
  <c r="G25" i="3"/>
  <c r="H29" i="3"/>
  <c r="H21" i="3"/>
  <c r="G19" i="3"/>
  <c r="G10" i="3"/>
  <c r="G18" i="3"/>
  <c r="E30" i="3"/>
  <c r="H10" i="3"/>
  <c r="E19" i="1"/>
  <c r="G19" i="1" s="1"/>
  <c r="E20" i="1"/>
  <c r="G20" i="1" s="1"/>
  <c r="H30" i="3" l="1"/>
  <c r="H26" i="3"/>
  <c r="H31" i="3" s="1"/>
  <c r="E31" i="3"/>
  <c r="H39" i="3" s="1"/>
  <c r="H41" i="3" s="1"/>
  <c r="I4" i="3" s="1"/>
  <c r="I5" i="3" s="1"/>
  <c r="H19" i="1"/>
  <c r="H20" i="1"/>
  <c r="E17" i="1" l="1"/>
  <c r="G17" i="1" s="1"/>
  <c r="E18" i="1"/>
  <c r="G18" i="1" s="1"/>
  <c r="E21" i="1"/>
  <c r="H21" i="1" s="1"/>
  <c r="G21" i="1"/>
  <c r="E24" i="1"/>
  <c r="G24" i="1" s="1"/>
  <c r="E11" i="1"/>
  <c r="H11" i="1" s="1"/>
  <c r="G11" i="1" l="1"/>
  <c r="H18" i="1"/>
  <c r="H17" i="1"/>
  <c r="H24" i="1"/>
  <c r="E9" i="1" l="1"/>
  <c r="H9" i="1" s="1"/>
  <c r="E10" i="1"/>
  <c r="H10" i="1" s="1"/>
  <c r="E12" i="1"/>
  <c r="H12" i="1" s="1"/>
  <c r="E13" i="1"/>
  <c r="G13" i="1" s="1"/>
  <c r="H13" i="1"/>
  <c r="E14" i="1"/>
  <c r="G14" i="1" s="1"/>
  <c r="E15" i="1"/>
  <c r="G15" i="1" s="1"/>
  <c r="E16" i="1"/>
  <c r="G16" i="1" s="1"/>
  <c r="E22" i="1"/>
  <c r="H22" i="1" s="1"/>
  <c r="G22" i="1"/>
  <c r="E23" i="1"/>
  <c r="G23" i="1" s="1"/>
  <c r="E25" i="1"/>
  <c r="H25" i="1" s="1"/>
  <c r="G25" i="1"/>
  <c r="C26" i="1"/>
  <c r="D26" i="1"/>
  <c r="F26" i="1"/>
  <c r="I26" i="1"/>
  <c r="E27" i="1"/>
  <c r="G27" i="1" s="1"/>
  <c r="E28" i="1"/>
  <c r="G28" i="1" s="1"/>
  <c r="E29" i="1"/>
  <c r="G29" i="1"/>
  <c r="H29" i="1"/>
  <c r="C30" i="1"/>
  <c r="D30" i="1"/>
  <c r="F30" i="1"/>
  <c r="I30" i="1"/>
  <c r="G35" i="1"/>
  <c r="G36" i="1"/>
  <c r="G37" i="1"/>
  <c r="D38" i="1"/>
  <c r="E38" i="1"/>
  <c r="F38" i="1"/>
  <c r="H38" i="1"/>
  <c r="C31" i="1" l="1"/>
  <c r="I31" i="1"/>
  <c r="D31" i="1"/>
  <c r="F31" i="1"/>
  <c r="G9" i="1"/>
  <c r="G12" i="1"/>
  <c r="H28" i="1"/>
  <c r="H16" i="1"/>
  <c r="G10" i="1"/>
  <c r="H23" i="1"/>
  <c r="G38" i="1"/>
  <c r="E26" i="1"/>
  <c r="H15" i="1"/>
  <c r="E30" i="1"/>
  <c r="H27" i="1"/>
  <c r="H14" i="1"/>
  <c r="H26" i="1" l="1"/>
  <c r="H30" i="1"/>
  <c r="E31" i="1"/>
  <c r="H39" i="1" l="1"/>
  <c r="H41" i="1" s="1"/>
  <c r="I4" i="1" s="1"/>
  <c r="I5" i="1" s="1"/>
  <c r="H31" i="1"/>
</calcChain>
</file>

<file path=xl/comments1.xml><?xml version="1.0" encoding="utf-8"?>
<comments xmlns="http://schemas.openxmlformats.org/spreadsheetml/2006/main">
  <authors>
    <author>Sharon Herring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Quarterly, we are resolving line deficits without considering encumbrances. (Budget less FYTD Expenses must not reflect a deficit.)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Include payroll, operating expenses, and student aid expenses expected to post in the current month.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If the Budget Available of a revenue line </t>
        </r>
        <r>
          <rPr>
            <sz val="10"/>
            <color indexed="10"/>
            <rFont val="Tahoma"/>
            <family val="2"/>
          </rPr>
          <t>is not</t>
        </r>
        <r>
          <rPr>
            <sz val="10"/>
            <color indexed="81"/>
            <rFont val="Tahoma"/>
            <family val="2"/>
          </rPr>
          <t xml:space="preserve"> a negative number, submit a budget revision to the COE Business Office for additional structure.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amount as it appears in query or WRS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amount as it appears in query or WRS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additional revenue as negative amounts, and decreases to revenue as positive amounts.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amount as it appears in query or WRS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amount as it appears in query or WRS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additional revenue as negative amounts, and decreases to revenue as positive amounts.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amount as it appears in query or WRS</t>
        </r>
      </text>
    </comment>
  </commentList>
</comments>
</file>

<file path=xl/comments2.xml><?xml version="1.0" encoding="utf-8"?>
<comments xmlns="http://schemas.openxmlformats.org/spreadsheetml/2006/main">
  <authors>
    <author>Sharon Herring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Quarterly, we are resolving line deficits without considering encumbrances. (Budget less FYTD Expenses must not reflect a deficit.)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Include payroll, operating expenses, and student aid expenses expected to post in the current month.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If the Budget Available of a revenue line </t>
        </r>
        <r>
          <rPr>
            <sz val="10"/>
            <color indexed="10"/>
            <rFont val="Tahoma"/>
            <family val="2"/>
          </rPr>
          <t>is not</t>
        </r>
        <r>
          <rPr>
            <sz val="10"/>
            <color indexed="81"/>
            <rFont val="Tahoma"/>
            <family val="2"/>
          </rPr>
          <t xml:space="preserve"> a negative number, submit a budget revision to the COE Business Office for additional structure.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amount as it appears in query or WRS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amount as it appears in query or WRS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additional revenue as negative amounts, and decreases to revenue as positive amounts.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amount as it appears in query or WRS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amount as it appears in query or WRS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additional revenue as negative amounts, and decreases to revenue as positive amounts.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Sharon Herring:</t>
        </r>
        <r>
          <rPr>
            <sz val="9"/>
            <color indexed="81"/>
            <rFont val="Tahoma"/>
            <family val="2"/>
          </rPr>
          <t xml:space="preserve">
Enter amount as it appears in query or WRS</t>
        </r>
      </text>
    </comment>
  </commentList>
</comments>
</file>

<file path=xl/sharedStrings.xml><?xml version="1.0" encoding="utf-8"?>
<sst xmlns="http://schemas.openxmlformats.org/spreadsheetml/2006/main" count="92" uniqueCount="52">
  <si>
    <r>
      <t>Available Balance (</t>
    </r>
    <r>
      <rPr>
        <b/>
        <sz val="11"/>
        <color rgb="FFFF0000"/>
        <rFont val="Calibri"/>
        <family val="2"/>
        <scheme val="minor"/>
      </rPr>
      <t>deficit</t>
    </r>
    <r>
      <rPr>
        <b/>
        <sz val="11"/>
        <color theme="1"/>
        <rFont val="Calibri"/>
        <family val="2"/>
        <scheme val="minor"/>
      </rPr>
      <t>)</t>
    </r>
  </si>
  <si>
    <t>Carry Forward</t>
  </si>
  <si>
    <r>
      <t xml:space="preserve">Subtotal Unexpended Revenue </t>
    </r>
    <r>
      <rPr>
        <b/>
        <sz val="11"/>
        <color rgb="FFFF0000"/>
        <rFont val="Calibri"/>
        <family val="2"/>
        <scheme val="minor"/>
      </rPr>
      <t>(overspent)</t>
    </r>
  </si>
  <si>
    <t>Totals</t>
  </si>
  <si>
    <t>Change in A/R</t>
  </si>
  <si>
    <t>Out of State (40121)</t>
  </si>
  <si>
    <t>In State     (40111)</t>
  </si>
  <si>
    <t>349xxx</t>
  </si>
  <si>
    <t>Budget Available</t>
  </si>
  <si>
    <t>Projected Revenue (June)</t>
  </si>
  <si>
    <t>Actual Revenue</t>
  </si>
  <si>
    <t>Budget</t>
  </si>
  <si>
    <t>Revenue Accounts</t>
  </si>
  <si>
    <t>Project</t>
  </si>
  <si>
    <t xml:space="preserve"> PREMIUM TUITION REVENUE</t>
  </si>
  <si>
    <t>TOTAL EXPENSES</t>
  </si>
  <si>
    <t>327xxx</t>
  </si>
  <si>
    <t>301xxx</t>
  </si>
  <si>
    <t>Available Budget</t>
  </si>
  <si>
    <t>Negative budget balance?</t>
  </si>
  <si>
    <t>Current Budget</t>
  </si>
  <si>
    <t>Projected    Year-End Expenses</t>
  </si>
  <si>
    <t>Account</t>
  </si>
  <si>
    <t xml:space="preserve"> PREMIUM TUITION EXPENSES</t>
  </si>
  <si>
    <t>Department/Center:</t>
  </si>
  <si>
    <t>College of Engineering</t>
  </si>
  <si>
    <t>Financial Cleanup - Premium Tuition</t>
  </si>
  <si>
    <t>Budget Revision</t>
  </si>
  <si>
    <t xml:space="preserve">FYTD Expenses </t>
  </si>
  <si>
    <t>Expenses that will pay by month-end.</t>
  </si>
  <si>
    <t xml:space="preserve">Available Balance </t>
  </si>
  <si>
    <t>Premium Status</t>
  </si>
  <si>
    <t>Your Unit</t>
  </si>
  <si>
    <t>Column H will reflect any line deficits that need to be resolved.  Resolve those deficits by entering offsetting amounts in column I.</t>
  </si>
  <si>
    <r>
      <t xml:space="preserve">Type the current budget information in the appropriate cells of </t>
    </r>
    <r>
      <rPr>
        <sz val="11"/>
        <color rgb="FFC00000"/>
        <rFont val="Calibri"/>
        <family val="2"/>
        <scheme val="minor"/>
      </rPr>
      <t>column F for the non-revenue project</t>
    </r>
    <r>
      <rPr>
        <sz val="11"/>
        <color theme="1"/>
        <rFont val="Calibri"/>
        <family val="2"/>
        <scheme val="minor"/>
      </rPr>
      <t xml:space="preserve">, and </t>
    </r>
    <r>
      <rPr>
        <sz val="11"/>
        <color rgb="FFC00000"/>
        <rFont val="Calibri"/>
        <family val="2"/>
        <scheme val="minor"/>
      </rPr>
      <t>column D for the revenue project.</t>
    </r>
  </si>
  <si>
    <t>Run the Budget detailed BBA query.</t>
  </si>
  <si>
    <t>In cell D4, type your department or unit name/abbreviation.</t>
  </si>
  <si>
    <t>Instructions:</t>
  </si>
  <si>
    <t>budget entries or structure requests to realign the budget to FYTD activity.</t>
  </si>
  <si>
    <t xml:space="preserve">fiscal-year-to-date amounts to the projected month-end budget, and generate </t>
  </si>
  <si>
    <t xml:space="preserve">which account lines will be impacted by the activity, comparing the projected </t>
  </si>
  <si>
    <t xml:space="preserve">We will forecast revenue and expense activity expected by month's end and </t>
  </si>
  <si>
    <t>Process:</t>
  </si>
  <si>
    <t>resolve the deficit prior to month end.</t>
  </si>
  <si>
    <t xml:space="preserve">which account lines will have deficit balances at the end of each quarter, and </t>
  </si>
  <si>
    <t>The purpose of completing and submitting this spreadsheet is to identify</t>
  </si>
  <si>
    <t xml:space="preserve">Purpose: </t>
  </si>
  <si>
    <t>COE Quarterly Financial Cleanup - Premium Tuition</t>
  </si>
  <si>
    <r>
      <t xml:space="preserve">Type the FYTD information reflected on the query in the appropriate cells of </t>
    </r>
    <r>
      <rPr>
        <sz val="11"/>
        <color rgb="FFC00000"/>
        <rFont val="Calibri"/>
        <family val="2"/>
        <scheme val="minor"/>
      </rPr>
      <t>column C for the non-revenue projects</t>
    </r>
    <r>
      <rPr>
        <sz val="11"/>
        <color theme="1"/>
        <rFont val="Calibri"/>
        <family val="2"/>
        <scheme val="minor"/>
      </rPr>
      <t xml:space="preserve">, and </t>
    </r>
    <r>
      <rPr>
        <sz val="11"/>
        <color rgb="FFC00000"/>
        <rFont val="Calibri"/>
        <family val="2"/>
        <scheme val="minor"/>
      </rPr>
      <t>column E for the revenue project.</t>
    </r>
  </si>
  <si>
    <r>
      <t xml:space="preserve">In column D, type the amounts for all expected expenses that will occur by month-end </t>
    </r>
    <r>
      <rPr>
        <sz val="11"/>
        <color rgb="FFC00000"/>
        <rFont val="Calibri"/>
        <family val="2"/>
        <scheme val="minor"/>
      </rPr>
      <t>for non-revenue projects</t>
    </r>
    <r>
      <rPr>
        <sz val="11"/>
        <color theme="1"/>
        <rFont val="Calibri"/>
        <family val="2"/>
        <scheme val="minor"/>
      </rPr>
      <t>.  Include both encumbered and unencumbered expenses.</t>
    </r>
  </si>
  <si>
    <r>
      <t xml:space="preserve">In column F, type the amounts of additional revenue expected by month-end </t>
    </r>
    <r>
      <rPr>
        <sz val="11"/>
        <color rgb="FFC00000"/>
        <rFont val="Calibri"/>
        <family val="2"/>
        <scheme val="minor"/>
      </rPr>
      <t>for revenue projects</t>
    </r>
    <r>
      <rPr>
        <sz val="11"/>
        <color theme="1"/>
        <rFont val="Calibri"/>
        <family val="2"/>
        <scheme val="minor"/>
      </rPr>
      <t>.</t>
    </r>
  </si>
  <si>
    <t>The projected budget balance available will be reflected in cell I4.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</si>
</sst>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11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indexed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Font="1" applyAlignment="1">
      <alignment horizontal="left"/>
    </xf>
    <xf numFmtId="0" fontId="0" fillId="0" borderId="4" xfId="0" applyBorder="1"/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0" borderId="7" xfId="0" applyBorder="1"/>
    <xf numFmtId="14" fontId="2" fillId="0" borderId="7" xfId="0" applyNumberFormat="1" applyFont="1" applyBorder="1"/>
    <xf numFmtId="0" fontId="0" fillId="0" borderId="0" xfId="0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0" fontId="0" fillId="0" borderId="0" xfId="1" applyNumberFormat="1" applyFont="1" applyFill="1"/>
    <xf numFmtId="40" fontId="0" fillId="0" borderId="0" xfId="1" applyNumberFormat="1" applyFont="1"/>
    <xf numFmtId="40" fontId="0" fillId="0" borderId="0" xfId="1" applyNumberFormat="1" applyFont="1" applyFill="1" applyAlignment="1">
      <alignment horizontal="center" wrapText="1"/>
    </xf>
    <xf numFmtId="40" fontId="2" fillId="0" borderId="3" xfId="1" applyNumberFormat="1" applyFont="1" applyFill="1" applyBorder="1"/>
    <xf numFmtId="40" fontId="0" fillId="0" borderId="9" xfId="1" applyNumberFormat="1" applyFont="1" applyFill="1" applyBorder="1"/>
    <xf numFmtId="40" fontId="0" fillId="0" borderId="0" xfId="0" applyNumberFormat="1"/>
    <xf numFmtId="0" fontId="2" fillId="3" borderId="8" xfId="0" applyFont="1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40" fontId="0" fillId="5" borderId="0" xfId="1" applyNumberFormat="1" applyFont="1" applyFill="1"/>
    <xf numFmtId="40" fontId="2" fillId="5" borderId="3" xfId="1" applyNumberFormat="1" applyFont="1" applyFill="1" applyBorder="1"/>
    <xf numFmtId="0" fontId="2" fillId="5" borderId="2" xfId="0" applyFont="1" applyFill="1" applyBorder="1"/>
    <xf numFmtId="0" fontId="2" fillId="5" borderId="2" xfId="0" applyFont="1" applyFill="1" applyBorder="1" applyAlignment="1">
      <alignment horizontal="right" wrapText="1"/>
    </xf>
    <xf numFmtId="40" fontId="2" fillId="5" borderId="2" xfId="1" applyNumberFormat="1" applyFont="1" applyFill="1" applyBorder="1"/>
    <xf numFmtId="40" fontId="2" fillId="5" borderId="8" xfId="1" applyNumberFormat="1" applyFont="1" applyFill="1" applyBorder="1"/>
    <xf numFmtId="40" fontId="2" fillId="5" borderId="3" xfId="0" applyNumberFormat="1" applyFont="1" applyFill="1" applyBorder="1"/>
    <xf numFmtId="40" fontId="2" fillId="5" borderId="10" xfId="1" applyNumberFormat="1" applyFont="1" applyFill="1" applyBorder="1"/>
    <xf numFmtId="40" fontId="0" fillId="5" borderId="0" xfId="1" applyNumberFormat="1" applyFont="1" applyFill="1" applyAlignment="1">
      <alignment horizontal="center"/>
    </xf>
    <xf numFmtId="40" fontId="0" fillId="5" borderId="0" xfId="0" applyNumberFormat="1" applyFill="1"/>
    <xf numFmtId="40" fontId="2" fillId="5" borderId="3" xfId="1" applyNumberFormat="1" applyFont="1" applyFill="1" applyBorder="1" applyAlignment="1">
      <alignment horizontal="center"/>
    </xf>
    <xf numFmtId="40" fontId="2" fillId="5" borderId="2" xfId="1" applyNumberFormat="1" applyFont="1" applyFill="1" applyBorder="1" applyAlignment="1">
      <alignment horizontal="center"/>
    </xf>
    <xf numFmtId="40" fontId="2" fillId="5" borderId="19" xfId="1" applyNumberFormat="1" applyFont="1" applyFill="1" applyBorder="1"/>
    <xf numFmtId="0" fontId="0" fillId="5" borderId="0" xfId="0" applyFill="1" applyAlignment="1"/>
    <xf numFmtId="0" fontId="0" fillId="5" borderId="0" xfId="0" applyFill="1" applyAlignment="1">
      <alignment horizontal="center"/>
    </xf>
    <xf numFmtId="0" fontId="0" fillId="5" borderId="0" xfId="0" applyFill="1"/>
    <xf numFmtId="40" fontId="2" fillId="4" borderId="2" xfId="1" applyNumberFormat="1" applyFont="1" applyFill="1" applyBorder="1"/>
    <xf numFmtId="0" fontId="2" fillId="4" borderId="3" xfId="0" applyFont="1" applyFill="1" applyBorder="1"/>
    <xf numFmtId="40" fontId="2" fillId="4" borderId="3" xfId="1" applyNumberFormat="1" applyFont="1" applyFill="1" applyBorder="1"/>
    <xf numFmtId="0" fontId="2" fillId="4" borderId="0" xfId="0" applyFont="1" applyFill="1"/>
    <xf numFmtId="0" fontId="0" fillId="4" borderId="0" xfId="0" applyFill="1"/>
    <xf numFmtId="40" fontId="0" fillId="4" borderId="0" xfId="0" applyNumberFormat="1" applyFill="1"/>
    <xf numFmtId="40" fontId="0" fillId="4" borderId="0" xfId="1" applyNumberFormat="1" applyFont="1" applyFill="1"/>
    <xf numFmtId="0" fontId="0" fillId="5" borderId="5" xfId="0" applyFill="1" applyBorder="1" applyAlignment="1">
      <alignment horizontal="center" wrapText="1"/>
    </xf>
    <xf numFmtId="40" fontId="0" fillId="5" borderId="0" xfId="1" applyNumberFormat="1" applyFont="1" applyFill="1" applyAlignment="1">
      <alignment horizontal="right"/>
    </xf>
    <xf numFmtId="0" fontId="2" fillId="5" borderId="3" xfId="0" applyFont="1" applyFill="1" applyBorder="1"/>
    <xf numFmtId="40" fontId="2" fillId="5" borderId="2" xfId="0" applyNumberFormat="1" applyFont="1" applyFill="1" applyBorder="1"/>
    <xf numFmtId="0" fontId="0" fillId="0" borderId="11" xfId="0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5" borderId="18" xfId="0" applyFont="1" applyFill="1" applyBorder="1"/>
    <xf numFmtId="0" fontId="0" fillId="5" borderId="6" xfId="0" applyFill="1" applyBorder="1"/>
    <xf numFmtId="0" fontId="2" fillId="5" borderId="4" xfId="0" applyFont="1" applyFill="1" applyBorder="1"/>
    <xf numFmtId="0" fontId="0" fillId="5" borderId="13" xfId="0" applyFill="1" applyBorder="1"/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0" fontId="0" fillId="5" borderId="23" xfId="0" applyFill="1" applyBorder="1" applyAlignment="1">
      <alignment horizontal="center" wrapText="1"/>
    </xf>
    <xf numFmtId="0" fontId="0" fillId="5" borderId="24" xfId="0" applyFill="1" applyBorder="1" applyAlignment="1">
      <alignment horizontal="center" wrapText="1"/>
    </xf>
    <xf numFmtId="0" fontId="0" fillId="7" borderId="8" xfId="0" applyFont="1" applyFill="1" applyBorder="1" applyAlignment="1">
      <alignment horizontal="center" wrapText="1"/>
    </xf>
    <xf numFmtId="0" fontId="2" fillId="7" borderId="3" xfId="0" applyFont="1" applyFill="1" applyBorder="1"/>
    <xf numFmtId="0" fontId="2" fillId="5" borderId="3" xfId="0" applyFont="1" applyFill="1" applyBorder="1" applyAlignment="1">
      <alignment horizontal="left"/>
    </xf>
    <xf numFmtId="40" fontId="0" fillId="4" borderId="21" xfId="0" applyNumberFormat="1" applyFill="1" applyBorder="1"/>
    <xf numFmtId="40" fontId="11" fillId="4" borderId="2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6" borderId="0" xfId="0" applyFill="1"/>
    <xf numFmtId="0" fontId="0" fillId="0" borderId="11" xfId="0" applyBorder="1" applyAlignment="1">
      <alignment wrapText="1"/>
    </xf>
    <xf numFmtId="0" fontId="0" fillId="0" borderId="17" xfId="0" applyBorder="1"/>
    <xf numFmtId="0" fontId="2" fillId="0" borderId="8" xfId="0" applyFont="1" applyBorder="1"/>
    <xf numFmtId="0" fontId="0" fillId="0" borderId="25" xfId="0" applyBorder="1"/>
    <xf numFmtId="0" fontId="11" fillId="0" borderId="0" xfId="0" applyFont="1"/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5" borderId="8" xfId="0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Retrospect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23"/>
  <sheetViews>
    <sheetView tabSelected="1" workbookViewId="0"/>
  </sheetViews>
  <sheetFormatPr defaultRowHeight="15" x14ac:dyDescent="0.25"/>
  <cols>
    <col min="1" max="1" width="71.5703125" customWidth="1"/>
  </cols>
  <sheetData>
    <row r="1" spans="1:1" x14ac:dyDescent="0.25">
      <c r="A1" s="77" t="s">
        <v>47</v>
      </c>
    </row>
    <row r="2" spans="1:1" ht="15.75" thickBot="1" x14ac:dyDescent="0.3"/>
    <row r="3" spans="1:1" ht="15.75" thickBot="1" x14ac:dyDescent="0.3">
      <c r="A3" s="75" t="s">
        <v>46</v>
      </c>
    </row>
    <row r="4" spans="1:1" x14ac:dyDescent="0.25">
      <c r="A4" s="76" t="s">
        <v>45</v>
      </c>
    </row>
    <row r="5" spans="1:1" x14ac:dyDescent="0.25">
      <c r="A5" s="76" t="s">
        <v>44</v>
      </c>
    </row>
    <row r="6" spans="1:1" x14ac:dyDescent="0.25">
      <c r="A6" s="74" t="s">
        <v>43</v>
      </c>
    </row>
    <row r="7" spans="1:1" ht="5.25" customHeight="1" thickBot="1" x14ac:dyDescent="0.3">
      <c r="A7" s="72"/>
    </row>
    <row r="8" spans="1:1" ht="15.75" thickBot="1" x14ac:dyDescent="0.3">
      <c r="A8" s="75" t="s">
        <v>42</v>
      </c>
    </row>
    <row r="9" spans="1:1" x14ac:dyDescent="0.25">
      <c r="A9" s="76" t="s">
        <v>41</v>
      </c>
    </row>
    <row r="10" spans="1:1" x14ac:dyDescent="0.25">
      <c r="A10" s="76" t="s">
        <v>40</v>
      </c>
    </row>
    <row r="11" spans="1:1" x14ac:dyDescent="0.25">
      <c r="A11" s="76" t="s">
        <v>39</v>
      </c>
    </row>
    <row r="12" spans="1:1" x14ac:dyDescent="0.25">
      <c r="A12" s="74" t="s">
        <v>38</v>
      </c>
    </row>
    <row r="13" spans="1:1" ht="5.25" customHeight="1" thickBot="1" x14ac:dyDescent="0.3">
      <c r="A13" s="72"/>
    </row>
    <row r="14" spans="1:1" ht="15.75" thickBot="1" x14ac:dyDescent="0.3">
      <c r="A14" s="75" t="s">
        <v>37</v>
      </c>
    </row>
    <row r="15" spans="1:1" x14ac:dyDescent="0.25">
      <c r="A15" s="74" t="s">
        <v>36</v>
      </c>
    </row>
    <row r="16" spans="1:1" x14ac:dyDescent="0.25">
      <c r="A16" s="53" t="s">
        <v>35</v>
      </c>
    </row>
    <row r="17" spans="1:1" ht="30" x14ac:dyDescent="0.25">
      <c r="A17" s="73" t="s">
        <v>34</v>
      </c>
    </row>
    <row r="18" spans="1:1" ht="30" x14ac:dyDescent="0.25">
      <c r="A18" s="73" t="s">
        <v>48</v>
      </c>
    </row>
    <row r="19" spans="1:1" ht="45" x14ac:dyDescent="0.25">
      <c r="A19" s="73" t="s">
        <v>49</v>
      </c>
    </row>
    <row r="20" spans="1:1" ht="30" x14ac:dyDescent="0.25">
      <c r="A20" s="73" t="s">
        <v>50</v>
      </c>
    </row>
    <row r="21" spans="1:1" ht="30" x14ac:dyDescent="0.25">
      <c r="A21" s="73" t="s">
        <v>33</v>
      </c>
    </row>
    <row r="22" spans="1:1" x14ac:dyDescent="0.25">
      <c r="A22" s="73" t="s">
        <v>51</v>
      </c>
    </row>
    <row r="23" spans="1:1" ht="5.25" customHeight="1" x14ac:dyDescent="0.25">
      <c r="A23" s="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42"/>
  <sheetViews>
    <sheetView zoomScale="90" zoomScaleNormal="90" workbookViewId="0">
      <selection activeCell="E4" sqref="E4"/>
    </sheetView>
  </sheetViews>
  <sheetFormatPr defaultRowHeight="15" x14ac:dyDescent="0.25"/>
  <cols>
    <col min="1" max="1" width="11.42578125" customWidth="1"/>
    <col min="3" max="3" width="13.42578125" customWidth="1"/>
    <col min="4" max="4" width="14.28515625" customWidth="1"/>
    <col min="5" max="5" width="14.85546875" customWidth="1"/>
    <col min="6" max="6" width="13.85546875" customWidth="1"/>
    <col min="7" max="7" width="14.28515625" customWidth="1"/>
    <col min="8" max="8" width="11.28515625" customWidth="1"/>
    <col min="9" max="9" width="14.5703125" customWidth="1"/>
    <col min="10" max="10" width="13" customWidth="1"/>
    <col min="11" max="11" width="12.42578125" customWidth="1"/>
  </cols>
  <sheetData>
    <row r="1" spans="1:11" x14ac:dyDescent="0.25">
      <c r="A1" s="79" t="s">
        <v>25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5.75" thickBot="1" x14ac:dyDescent="0.3">
      <c r="A2" s="82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s="14" customFormat="1" ht="15.75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75" thickBot="1" x14ac:dyDescent="0.3">
      <c r="A4" s="85" t="s">
        <v>24</v>
      </c>
      <c r="B4" s="85"/>
      <c r="C4" s="85"/>
      <c r="D4" s="71"/>
      <c r="E4" s="15"/>
      <c r="F4" s="16"/>
      <c r="G4" s="58" t="s">
        <v>30</v>
      </c>
      <c r="H4" s="59"/>
      <c r="I4" s="69">
        <f>H41</f>
        <v>0</v>
      </c>
    </row>
    <row r="5" spans="1:11" ht="15.75" thickBot="1" x14ac:dyDescent="0.3">
      <c r="A5" s="55"/>
      <c r="B5" s="55"/>
      <c r="C5" s="55"/>
      <c r="D5" s="54"/>
      <c r="E5" s="15"/>
      <c r="F5" s="16"/>
      <c r="G5" s="56" t="s">
        <v>31</v>
      </c>
      <c r="H5" s="57"/>
      <c r="I5" s="70" t="str">
        <f>IF(I4&gt;0,"Deficit","Stable")</f>
        <v>Stable</v>
      </c>
    </row>
    <row r="6" spans="1:11" ht="15.75" thickBot="1" x14ac:dyDescent="0.3">
      <c r="A6" s="13"/>
      <c r="B6" s="12"/>
      <c r="C6" s="12"/>
      <c r="D6" s="12"/>
      <c r="E6" s="12"/>
      <c r="F6" s="12"/>
      <c r="G6" s="12"/>
      <c r="H6" s="12"/>
      <c r="I6" s="12"/>
    </row>
    <row r="7" spans="1:11" ht="30.75" thickBot="1" x14ac:dyDescent="0.3">
      <c r="A7" s="86" t="s">
        <v>23</v>
      </c>
      <c r="B7" s="87"/>
      <c r="C7" s="87"/>
      <c r="D7" s="87"/>
      <c r="E7" s="87"/>
      <c r="F7" s="87"/>
      <c r="G7" s="87"/>
      <c r="H7" s="88"/>
      <c r="I7" s="24" t="s">
        <v>27</v>
      </c>
    </row>
    <row r="8" spans="1:11" ht="45.75" thickBot="1" x14ac:dyDescent="0.3">
      <c r="A8" s="60" t="s">
        <v>13</v>
      </c>
      <c r="B8" s="61" t="s">
        <v>22</v>
      </c>
      <c r="C8" s="62" t="s">
        <v>28</v>
      </c>
      <c r="D8" s="63" t="s">
        <v>29</v>
      </c>
      <c r="E8" s="64" t="s">
        <v>21</v>
      </c>
      <c r="F8" s="62" t="s">
        <v>20</v>
      </c>
      <c r="G8" s="64" t="s">
        <v>19</v>
      </c>
      <c r="H8" s="65" t="s">
        <v>18</v>
      </c>
      <c r="I8" s="66"/>
    </row>
    <row r="9" spans="1:11" x14ac:dyDescent="0.25">
      <c r="A9" s="39" t="s">
        <v>17</v>
      </c>
      <c r="B9" s="40">
        <v>51110</v>
      </c>
      <c r="C9" s="19"/>
      <c r="D9" s="19"/>
      <c r="E9" s="26">
        <f t="shared" ref="E9:E14" si="0">SUM(C9:D9)</f>
        <v>0</v>
      </c>
      <c r="F9" s="18"/>
      <c r="G9" s="34" t="str">
        <f t="shared" ref="G9:G25" si="1">IF(F9-E9&lt;0,"Y","N")</f>
        <v>N</v>
      </c>
      <c r="H9" s="35">
        <f t="shared" ref="H9:H25" si="2">F9-E9</f>
        <v>0</v>
      </c>
      <c r="I9" s="22"/>
    </row>
    <row r="10" spans="1:11" x14ac:dyDescent="0.25">
      <c r="A10" s="39"/>
      <c r="B10" s="40">
        <v>51210</v>
      </c>
      <c r="C10" s="19"/>
      <c r="D10" s="19"/>
      <c r="E10" s="26">
        <f t="shared" si="0"/>
        <v>0</v>
      </c>
      <c r="F10" s="18"/>
      <c r="G10" s="34" t="str">
        <f t="shared" si="1"/>
        <v>N</v>
      </c>
      <c r="H10" s="35">
        <f t="shared" si="2"/>
        <v>0</v>
      </c>
      <c r="I10" s="22"/>
    </row>
    <row r="11" spans="1:11" x14ac:dyDescent="0.25">
      <c r="A11" s="39"/>
      <c r="B11" s="40">
        <v>51220</v>
      </c>
      <c r="C11" s="19"/>
      <c r="D11" s="19"/>
      <c r="E11" s="26">
        <f t="shared" si="0"/>
        <v>0</v>
      </c>
      <c r="F11" s="18"/>
      <c r="G11" s="34" t="str">
        <f t="shared" ref="G11" si="3">IF(F11-E11&lt;0,"Y","N")</f>
        <v>N</v>
      </c>
      <c r="H11" s="35">
        <f t="shared" ref="H11" si="4">F11-E11</f>
        <v>0</v>
      </c>
      <c r="I11" s="22"/>
    </row>
    <row r="12" spans="1:11" x14ac:dyDescent="0.25">
      <c r="A12" s="39"/>
      <c r="B12" s="40">
        <v>51230</v>
      </c>
      <c r="C12" s="19"/>
      <c r="D12" s="19"/>
      <c r="E12" s="26">
        <f t="shared" si="0"/>
        <v>0</v>
      </c>
      <c r="F12" s="18"/>
      <c r="G12" s="34" t="str">
        <f t="shared" si="1"/>
        <v>N</v>
      </c>
      <c r="H12" s="35">
        <f t="shared" si="2"/>
        <v>0</v>
      </c>
      <c r="I12" s="22"/>
    </row>
    <row r="13" spans="1:11" x14ac:dyDescent="0.25">
      <c r="A13" s="39"/>
      <c r="B13" s="40">
        <v>51270</v>
      </c>
      <c r="C13" s="19"/>
      <c r="D13" s="19"/>
      <c r="E13" s="26">
        <f t="shared" si="0"/>
        <v>0</v>
      </c>
      <c r="F13" s="18"/>
      <c r="G13" s="34" t="str">
        <f t="shared" si="1"/>
        <v>N</v>
      </c>
      <c r="H13" s="35">
        <f t="shared" si="2"/>
        <v>0</v>
      </c>
      <c r="I13" s="22"/>
    </row>
    <row r="14" spans="1:11" x14ac:dyDescent="0.25">
      <c r="A14" s="39"/>
      <c r="B14" s="40">
        <v>51310</v>
      </c>
      <c r="C14" s="19"/>
      <c r="D14" s="19"/>
      <c r="E14" s="26">
        <f t="shared" si="0"/>
        <v>0</v>
      </c>
      <c r="F14" s="18"/>
      <c r="G14" s="34" t="str">
        <f t="shared" si="1"/>
        <v>N</v>
      </c>
      <c r="H14" s="35">
        <f t="shared" si="2"/>
        <v>0</v>
      </c>
      <c r="I14" s="22"/>
    </row>
    <row r="15" spans="1:11" x14ac:dyDescent="0.25">
      <c r="A15" s="39"/>
      <c r="B15" s="40">
        <v>51499</v>
      </c>
      <c r="C15" s="23"/>
      <c r="D15" s="19"/>
      <c r="E15" s="26">
        <f>SUM(D15:D15)</f>
        <v>0</v>
      </c>
      <c r="F15" s="18"/>
      <c r="G15" s="34" t="str">
        <f t="shared" si="1"/>
        <v>N</v>
      </c>
      <c r="H15" s="35">
        <f t="shared" si="2"/>
        <v>0</v>
      </c>
      <c r="I15" s="22"/>
    </row>
    <row r="16" spans="1:11" x14ac:dyDescent="0.25">
      <c r="A16" s="39"/>
      <c r="B16" s="40">
        <v>51899</v>
      </c>
      <c r="C16" s="19"/>
      <c r="D16" s="19"/>
      <c r="E16" s="26">
        <f t="shared" ref="E16:E25" si="5">SUM(C16:D16)</f>
        <v>0</v>
      </c>
      <c r="F16" s="18"/>
      <c r="G16" s="34" t="str">
        <f t="shared" si="1"/>
        <v>N</v>
      </c>
      <c r="H16" s="35">
        <f t="shared" si="2"/>
        <v>0</v>
      </c>
      <c r="I16" s="22"/>
    </row>
    <row r="17" spans="1:10" x14ac:dyDescent="0.25">
      <c r="A17" s="39"/>
      <c r="B17" s="40">
        <v>51920</v>
      </c>
      <c r="C17" s="19"/>
      <c r="D17" s="19"/>
      <c r="E17" s="26">
        <f t="shared" si="5"/>
        <v>0</v>
      </c>
      <c r="F17" s="18"/>
      <c r="G17" s="34" t="str">
        <f t="shared" ref="G17:G21" si="6">IF(F17-E17&lt;0,"Y","N")</f>
        <v>N</v>
      </c>
      <c r="H17" s="35">
        <f t="shared" ref="H17:H21" si="7">F17-E17</f>
        <v>0</v>
      </c>
      <c r="I17" s="22"/>
    </row>
    <row r="18" spans="1:10" x14ac:dyDescent="0.25">
      <c r="A18" s="39"/>
      <c r="B18" s="40">
        <v>51930</v>
      </c>
      <c r="C18" s="19"/>
      <c r="D18" s="19"/>
      <c r="E18" s="26">
        <f t="shared" si="5"/>
        <v>0</v>
      </c>
      <c r="F18" s="18"/>
      <c r="G18" s="34" t="str">
        <f t="shared" si="6"/>
        <v>N</v>
      </c>
      <c r="H18" s="35">
        <f t="shared" si="7"/>
        <v>0</v>
      </c>
      <c r="I18" s="22"/>
    </row>
    <row r="19" spans="1:10" x14ac:dyDescent="0.25">
      <c r="A19" s="39"/>
      <c r="B19" s="40">
        <v>51950</v>
      </c>
      <c r="C19" s="19"/>
      <c r="D19" s="19"/>
      <c r="E19" s="26">
        <f t="shared" si="5"/>
        <v>0</v>
      </c>
      <c r="F19" s="18"/>
      <c r="G19" s="34" t="str">
        <f t="shared" ref="G19:G20" si="8">IF(F19-E19&lt;0,"Y","N")</f>
        <v>N</v>
      </c>
      <c r="H19" s="35">
        <f t="shared" ref="H19:H20" si="9">F19-E19</f>
        <v>0</v>
      </c>
      <c r="I19" s="22"/>
    </row>
    <row r="20" spans="1:10" x14ac:dyDescent="0.25">
      <c r="A20" s="39"/>
      <c r="B20" s="40">
        <v>51970</v>
      </c>
      <c r="C20" s="19"/>
      <c r="D20" s="19"/>
      <c r="E20" s="26">
        <f t="shared" si="5"/>
        <v>0</v>
      </c>
      <c r="F20" s="18"/>
      <c r="G20" s="34" t="str">
        <f t="shared" si="8"/>
        <v>N</v>
      </c>
      <c r="H20" s="35">
        <f t="shared" si="9"/>
        <v>0</v>
      </c>
      <c r="I20" s="22"/>
    </row>
    <row r="21" spans="1:10" x14ac:dyDescent="0.25">
      <c r="A21" s="39"/>
      <c r="B21" s="40">
        <v>51990</v>
      </c>
      <c r="C21" s="19"/>
      <c r="D21" s="19"/>
      <c r="E21" s="26">
        <f t="shared" si="5"/>
        <v>0</v>
      </c>
      <c r="F21" s="18"/>
      <c r="G21" s="34" t="str">
        <f t="shared" si="6"/>
        <v>N</v>
      </c>
      <c r="H21" s="35">
        <f t="shared" si="7"/>
        <v>0</v>
      </c>
      <c r="I21" s="22"/>
    </row>
    <row r="22" spans="1:10" x14ac:dyDescent="0.25">
      <c r="A22" s="39"/>
      <c r="B22" s="40">
        <v>55999</v>
      </c>
      <c r="C22" s="19"/>
      <c r="D22" s="19"/>
      <c r="E22" s="26">
        <f t="shared" si="5"/>
        <v>0</v>
      </c>
      <c r="F22" s="18"/>
      <c r="G22" s="34" t="str">
        <f t="shared" si="1"/>
        <v>N</v>
      </c>
      <c r="H22" s="35">
        <f t="shared" si="2"/>
        <v>0</v>
      </c>
      <c r="I22" s="22"/>
    </row>
    <row r="23" spans="1:10" x14ac:dyDescent="0.25">
      <c r="A23" s="39"/>
      <c r="B23" s="40">
        <v>56575</v>
      </c>
      <c r="C23" s="19"/>
      <c r="D23" s="19"/>
      <c r="E23" s="26">
        <f t="shared" si="5"/>
        <v>0</v>
      </c>
      <c r="F23" s="18"/>
      <c r="G23" s="34" t="str">
        <f t="shared" si="1"/>
        <v>N</v>
      </c>
      <c r="H23" s="35">
        <f t="shared" si="2"/>
        <v>0</v>
      </c>
      <c r="I23" s="22"/>
    </row>
    <row r="24" spans="1:10" x14ac:dyDescent="0.25">
      <c r="A24" s="39"/>
      <c r="B24" s="40">
        <v>56590</v>
      </c>
      <c r="C24" s="19"/>
      <c r="D24" s="19"/>
      <c r="E24" s="26">
        <f t="shared" si="5"/>
        <v>0</v>
      </c>
      <c r="F24" s="18"/>
      <c r="G24" s="34" t="str">
        <f t="shared" ref="G24" si="10">IF(F24-E24&lt;0,"Y","N")</f>
        <v>N</v>
      </c>
      <c r="H24" s="35">
        <f t="shared" ref="H24" si="11">F24-E24</f>
        <v>0</v>
      </c>
      <c r="I24" s="22"/>
    </row>
    <row r="25" spans="1:10" x14ac:dyDescent="0.25">
      <c r="A25" s="39"/>
      <c r="B25" s="25">
        <v>56960</v>
      </c>
      <c r="C25" s="19"/>
      <c r="D25" s="19"/>
      <c r="E25" s="26">
        <f t="shared" si="5"/>
        <v>0</v>
      </c>
      <c r="F25" s="18"/>
      <c r="G25" s="34" t="str">
        <f t="shared" si="1"/>
        <v>N</v>
      </c>
      <c r="H25" s="35">
        <f t="shared" si="2"/>
        <v>0</v>
      </c>
      <c r="I25" s="22"/>
    </row>
    <row r="26" spans="1:10" s="1" customFormat="1" x14ac:dyDescent="0.25">
      <c r="A26" s="67"/>
      <c r="B26" s="68" t="s">
        <v>3</v>
      </c>
      <c r="C26" s="27">
        <f>SUM(C9:C25)</f>
        <v>0</v>
      </c>
      <c r="D26" s="27">
        <f>SUM(D9:D25)</f>
        <v>0</v>
      </c>
      <c r="E26" s="27">
        <f>SUM(E9:E25)</f>
        <v>0</v>
      </c>
      <c r="F26" s="27">
        <f>SUM(F9:F25)</f>
        <v>0</v>
      </c>
      <c r="G26" s="36"/>
      <c r="H26" s="32">
        <f>SUM(H9:H25)</f>
        <v>0</v>
      </c>
      <c r="I26" s="33">
        <f>SUM(I9:I25)</f>
        <v>0</v>
      </c>
    </row>
    <row r="27" spans="1:10" x14ac:dyDescent="0.25">
      <c r="A27" s="41" t="s">
        <v>16</v>
      </c>
      <c r="B27" s="25">
        <v>51899</v>
      </c>
      <c r="C27" s="19"/>
      <c r="D27" s="19"/>
      <c r="E27" s="26">
        <f>SUM(C27:D27)</f>
        <v>0</v>
      </c>
      <c r="F27" s="18"/>
      <c r="G27" s="34" t="str">
        <f>IF(F27-E27&lt;0,"Y","N")</f>
        <v>N</v>
      </c>
      <c r="H27" s="35">
        <f>F27-E27</f>
        <v>0</v>
      </c>
      <c r="I27" s="22"/>
    </row>
    <row r="28" spans="1:10" x14ac:dyDescent="0.25">
      <c r="A28" s="41"/>
      <c r="B28" s="25">
        <v>56575</v>
      </c>
      <c r="C28" s="19"/>
      <c r="D28" s="19"/>
      <c r="E28" s="26">
        <f>SUM(C28:D28)</f>
        <v>0</v>
      </c>
      <c r="F28" s="18"/>
      <c r="G28" s="34" t="str">
        <f>IF(F28-E28&lt;0,"Y","N")</f>
        <v>N</v>
      </c>
      <c r="H28" s="35">
        <f>F28-E28</f>
        <v>0</v>
      </c>
      <c r="I28" s="22"/>
    </row>
    <row r="29" spans="1:10" x14ac:dyDescent="0.25">
      <c r="A29" s="41"/>
      <c r="B29" s="25">
        <v>56590</v>
      </c>
      <c r="C29" s="19"/>
      <c r="D29" s="19"/>
      <c r="E29" s="26">
        <f>SUM(C29:D29)</f>
        <v>0</v>
      </c>
      <c r="F29" s="18"/>
      <c r="G29" s="34" t="str">
        <f>IF(F29-E29&lt;0,"Y","N")</f>
        <v>N</v>
      </c>
      <c r="H29" s="35">
        <f>F29-E29</f>
        <v>0</v>
      </c>
      <c r="I29" s="22"/>
    </row>
    <row r="30" spans="1:10" s="1" customFormat="1" ht="15.75" thickBot="1" x14ac:dyDescent="0.3">
      <c r="A30" s="67"/>
      <c r="B30" s="51" t="s">
        <v>3</v>
      </c>
      <c r="C30" s="27">
        <f>SUM(C27:C29)</f>
        <v>0</v>
      </c>
      <c r="D30" s="27">
        <f>SUM(D27:D29)</f>
        <v>0</v>
      </c>
      <c r="E30" s="27">
        <f>SUM(E27:E29)</f>
        <v>0</v>
      </c>
      <c r="F30" s="27">
        <f>SUM(F27:F29)</f>
        <v>0</v>
      </c>
      <c r="G30" s="36"/>
      <c r="H30" s="27">
        <f>SUM(H27:H29)</f>
        <v>0</v>
      </c>
      <c r="I30" s="38">
        <f>SUM(I27:I29)</f>
        <v>0</v>
      </c>
    </row>
    <row r="31" spans="1:10" s="1" customFormat="1" ht="15.75" thickBot="1" x14ac:dyDescent="0.3">
      <c r="A31" s="28" t="s">
        <v>15</v>
      </c>
      <c r="B31" s="29"/>
      <c r="C31" s="30">
        <f>C26+C30</f>
        <v>0</v>
      </c>
      <c r="D31" s="30">
        <f>D26+D30</f>
        <v>0</v>
      </c>
      <c r="E31" s="42">
        <f>SUM(E26+E30)</f>
        <v>0</v>
      </c>
      <c r="F31" s="30">
        <f>F26+F30</f>
        <v>0</v>
      </c>
      <c r="G31" s="37"/>
      <c r="H31" s="30">
        <f>H26+H30</f>
        <v>0</v>
      </c>
      <c r="I31" s="31">
        <f>I26+I30</f>
        <v>0</v>
      </c>
      <c r="J31" s="2"/>
    </row>
    <row r="32" spans="1:10" ht="9.6" customHeight="1" thickTop="1" thickBot="1" x14ac:dyDescent="0.3">
      <c r="A32" s="10"/>
      <c r="B32" s="10"/>
      <c r="C32" s="10"/>
      <c r="D32" s="10"/>
      <c r="E32" s="10"/>
      <c r="F32" s="10"/>
      <c r="G32" s="11"/>
      <c r="H32" s="10"/>
      <c r="I32" s="10"/>
      <c r="J32" s="3"/>
    </row>
    <row r="33" spans="1:10" s="1" customFormat="1" ht="15.75" thickBot="1" x14ac:dyDescent="0.3">
      <c r="A33" s="78" t="s">
        <v>14</v>
      </c>
      <c r="B33" s="78"/>
      <c r="C33" s="78"/>
      <c r="D33" s="78"/>
      <c r="E33" s="78"/>
      <c r="F33" s="78"/>
      <c r="G33" s="78"/>
      <c r="H33" s="78"/>
      <c r="I33" s="78"/>
      <c r="J33" s="2"/>
    </row>
    <row r="34" spans="1:10" ht="45.75" thickBot="1" x14ac:dyDescent="0.3">
      <c r="A34" s="9" t="s">
        <v>13</v>
      </c>
      <c r="B34" s="8" t="s">
        <v>12</v>
      </c>
      <c r="C34" s="8"/>
      <c r="D34" s="7" t="s">
        <v>11</v>
      </c>
      <c r="E34" s="6" t="s">
        <v>10</v>
      </c>
      <c r="F34" s="6" t="s">
        <v>9</v>
      </c>
      <c r="G34" s="49" t="s">
        <v>8</v>
      </c>
      <c r="H34" s="89" t="s">
        <v>27</v>
      </c>
      <c r="I34" s="5"/>
    </row>
    <row r="35" spans="1:10" x14ac:dyDescent="0.25">
      <c r="A35" t="s">
        <v>7</v>
      </c>
      <c r="B35" s="4" t="s">
        <v>6</v>
      </c>
      <c r="D35" s="18"/>
      <c r="E35" s="18"/>
      <c r="F35" s="19"/>
      <c r="G35" s="50">
        <f>D35-E35-F35</f>
        <v>0</v>
      </c>
      <c r="H35" s="20"/>
      <c r="I35" s="3"/>
    </row>
    <row r="36" spans="1:10" x14ac:dyDescent="0.25">
      <c r="B36" s="4" t="s">
        <v>5</v>
      </c>
      <c r="D36" s="18"/>
      <c r="E36" s="18"/>
      <c r="F36" s="19"/>
      <c r="G36" s="50">
        <f>D36-E36-F36</f>
        <v>0</v>
      </c>
      <c r="H36" s="20"/>
      <c r="I36" s="3"/>
    </row>
    <row r="37" spans="1:10" x14ac:dyDescent="0.25">
      <c r="B37" s="4" t="s">
        <v>4</v>
      </c>
      <c r="D37" s="18"/>
      <c r="E37" s="18"/>
      <c r="F37" s="19"/>
      <c r="G37" s="50">
        <f>D37-E37-F37</f>
        <v>0</v>
      </c>
      <c r="H37" s="20"/>
      <c r="I37" s="3"/>
    </row>
    <row r="38" spans="1:10" s="1" customFormat="1" x14ac:dyDescent="0.25">
      <c r="A38" s="43" t="s">
        <v>3</v>
      </c>
      <c r="B38" s="43"/>
      <c r="C38" s="43"/>
      <c r="D38" s="44">
        <f>SUM(D35:D37)</f>
        <v>0</v>
      </c>
      <c r="E38" s="44">
        <f>SUM(E35:E37)</f>
        <v>0</v>
      </c>
      <c r="F38" s="44">
        <f>SUM(F35:F36)</f>
        <v>0</v>
      </c>
      <c r="G38" s="44">
        <f>SUM(G35:G37)</f>
        <v>0</v>
      </c>
      <c r="H38" s="44">
        <f>SUM(H35:H36)</f>
        <v>0</v>
      </c>
      <c r="I38" s="2"/>
    </row>
    <row r="39" spans="1:10" x14ac:dyDescent="0.25">
      <c r="A39" s="51" t="s">
        <v>2</v>
      </c>
      <c r="B39" s="51"/>
      <c r="C39" s="51"/>
      <c r="D39" s="27"/>
      <c r="E39" s="32"/>
      <c r="F39" s="27"/>
      <c r="G39" s="32"/>
      <c r="H39" s="27">
        <f>E38+F38+E31</f>
        <v>0</v>
      </c>
      <c r="I39" s="3"/>
    </row>
    <row r="40" spans="1:10" x14ac:dyDescent="0.25">
      <c r="A40" s="45" t="s">
        <v>1</v>
      </c>
      <c r="B40" s="46"/>
      <c r="C40" s="46"/>
      <c r="D40" s="47"/>
      <c r="E40" s="48"/>
      <c r="F40" s="48"/>
      <c r="G40" s="47"/>
      <c r="H40" s="21"/>
      <c r="I40" s="3"/>
    </row>
    <row r="41" spans="1:10" s="1" customFormat="1" ht="15.75" thickBot="1" x14ac:dyDescent="0.3">
      <c r="A41" s="28" t="s">
        <v>0</v>
      </c>
      <c r="B41" s="28"/>
      <c r="C41" s="28"/>
      <c r="D41" s="52"/>
      <c r="E41" s="52"/>
      <c r="F41" s="52"/>
      <c r="G41" s="52"/>
      <c r="H41" s="30">
        <f>H39-H40</f>
        <v>0</v>
      </c>
      <c r="I41" s="2"/>
    </row>
    <row r="42" spans="1:10" ht="15.75" thickTop="1" x14ac:dyDescent="0.25"/>
  </sheetData>
  <mergeCells count="5">
    <mergeCell ref="A33:I33"/>
    <mergeCell ref="A1:K1"/>
    <mergeCell ref="A2:K2"/>
    <mergeCell ref="A4:C4"/>
    <mergeCell ref="A7:H7"/>
  </mergeCells>
  <pageMargins left="0.2" right="0.2" top="0.25" bottom="0.25" header="0.3" footer="0.3"/>
  <pageSetup scale="92"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42"/>
  <sheetViews>
    <sheetView zoomScale="90" zoomScaleNormal="90" workbookViewId="0">
      <selection activeCell="E4" sqref="E4"/>
    </sheetView>
  </sheetViews>
  <sheetFormatPr defaultRowHeight="15" x14ac:dyDescent="0.25"/>
  <cols>
    <col min="1" max="1" width="11.42578125" customWidth="1"/>
    <col min="3" max="3" width="13.42578125" customWidth="1"/>
    <col min="4" max="4" width="14.28515625" customWidth="1"/>
    <col min="5" max="5" width="14.85546875" customWidth="1"/>
    <col min="6" max="6" width="13.85546875" customWidth="1"/>
    <col min="7" max="7" width="14.28515625" customWidth="1"/>
    <col min="8" max="8" width="13.85546875" bestFit="1" customWidth="1"/>
    <col min="9" max="9" width="14.5703125" customWidth="1"/>
    <col min="10" max="10" width="13" customWidth="1"/>
    <col min="11" max="11" width="12.42578125" customWidth="1"/>
  </cols>
  <sheetData>
    <row r="1" spans="1:11" x14ac:dyDescent="0.25">
      <c r="A1" s="79" t="s">
        <v>25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5.75" thickBot="1" x14ac:dyDescent="0.3">
      <c r="A2" s="82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s="14" customFormat="1" ht="15.75" thickBo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75" thickBot="1" x14ac:dyDescent="0.3">
      <c r="A4" s="85" t="s">
        <v>24</v>
      </c>
      <c r="B4" s="85"/>
      <c r="C4" s="85"/>
      <c r="D4" s="71" t="s">
        <v>32</v>
      </c>
      <c r="E4" s="15"/>
      <c r="F4" s="16"/>
      <c r="G4" s="58" t="s">
        <v>30</v>
      </c>
      <c r="H4" s="59"/>
      <c r="I4" s="69">
        <f>H41</f>
        <v>-282918.8600000001</v>
      </c>
    </row>
    <row r="5" spans="1:11" ht="15.75" thickBot="1" x14ac:dyDescent="0.3">
      <c r="A5" s="55"/>
      <c r="B5" s="55"/>
      <c r="C5" s="55"/>
      <c r="D5" s="54"/>
      <c r="E5" s="15"/>
      <c r="F5" s="16"/>
      <c r="G5" s="56" t="s">
        <v>31</v>
      </c>
      <c r="H5" s="57"/>
      <c r="I5" s="70" t="str">
        <f>IF(I4&gt;0,"Deficit","Stable")</f>
        <v>Stable</v>
      </c>
    </row>
    <row r="6" spans="1:11" ht="15.75" thickBot="1" x14ac:dyDescent="0.3">
      <c r="A6" s="13"/>
      <c r="B6" s="12"/>
      <c r="C6" s="12"/>
      <c r="D6" s="12"/>
      <c r="E6" s="12"/>
      <c r="F6" s="12"/>
      <c r="G6" s="12"/>
      <c r="H6" s="12"/>
      <c r="I6" s="12"/>
    </row>
    <row r="7" spans="1:11" ht="30.75" thickBot="1" x14ac:dyDescent="0.3">
      <c r="A7" s="86" t="s">
        <v>23</v>
      </c>
      <c r="B7" s="87"/>
      <c r="C7" s="87"/>
      <c r="D7" s="87"/>
      <c r="E7" s="87"/>
      <c r="F7" s="87"/>
      <c r="G7" s="87"/>
      <c r="H7" s="88"/>
      <c r="I7" s="24" t="s">
        <v>27</v>
      </c>
    </row>
    <row r="8" spans="1:11" ht="45.75" thickBot="1" x14ac:dyDescent="0.3">
      <c r="A8" s="60" t="s">
        <v>13</v>
      </c>
      <c r="B8" s="61" t="s">
        <v>22</v>
      </c>
      <c r="C8" s="62" t="s">
        <v>28</v>
      </c>
      <c r="D8" s="63" t="s">
        <v>29</v>
      </c>
      <c r="E8" s="64" t="s">
        <v>21</v>
      </c>
      <c r="F8" s="62" t="s">
        <v>20</v>
      </c>
      <c r="G8" s="64" t="s">
        <v>19</v>
      </c>
      <c r="H8" s="65" t="s">
        <v>18</v>
      </c>
      <c r="I8" s="66"/>
    </row>
    <row r="9" spans="1:11" x14ac:dyDescent="0.25">
      <c r="A9" s="39" t="s">
        <v>17</v>
      </c>
      <c r="B9" s="40">
        <v>51110</v>
      </c>
      <c r="C9" s="19">
        <v>26130</v>
      </c>
      <c r="D9" s="19">
        <v>8000</v>
      </c>
      <c r="E9" s="26">
        <f>SUM(C9:D9)</f>
        <v>34130</v>
      </c>
      <c r="F9" s="18">
        <v>65200</v>
      </c>
      <c r="G9" s="34" t="str">
        <f t="shared" ref="G9:G25" si="0">IF(F9-E9&lt;0,"Y","N")</f>
        <v>N</v>
      </c>
      <c r="H9" s="35">
        <f t="shared" ref="H9:H25" si="1">F9-E9</f>
        <v>31070</v>
      </c>
      <c r="I9" s="22"/>
    </row>
    <row r="10" spans="1:11" x14ac:dyDescent="0.25">
      <c r="A10" s="39"/>
      <c r="B10" s="40">
        <v>51210</v>
      </c>
      <c r="C10" s="19">
        <v>48933</v>
      </c>
      <c r="D10" s="19">
        <v>6324</v>
      </c>
      <c r="E10" s="26">
        <f t="shared" ref="E10:E25" si="2">SUM(C10:D10)</f>
        <v>55257</v>
      </c>
      <c r="F10" s="18">
        <v>104586</v>
      </c>
      <c r="G10" s="34" t="str">
        <f t="shared" si="0"/>
        <v>N</v>
      </c>
      <c r="H10" s="35">
        <f t="shared" si="1"/>
        <v>49329</v>
      </c>
      <c r="I10" s="22"/>
    </row>
    <row r="11" spans="1:11" x14ac:dyDescent="0.25">
      <c r="A11" s="39"/>
      <c r="B11" s="40">
        <v>51220</v>
      </c>
      <c r="C11" s="19"/>
      <c r="D11" s="19"/>
      <c r="E11" s="26">
        <f t="shared" si="2"/>
        <v>0</v>
      </c>
      <c r="F11" s="18"/>
      <c r="G11" s="34" t="str">
        <f t="shared" si="0"/>
        <v>N</v>
      </c>
      <c r="H11" s="35">
        <f t="shared" si="1"/>
        <v>0</v>
      </c>
      <c r="I11" s="22"/>
    </row>
    <row r="12" spans="1:11" x14ac:dyDescent="0.25">
      <c r="A12" s="39"/>
      <c r="B12" s="40">
        <v>51230</v>
      </c>
      <c r="C12" s="19"/>
      <c r="D12" s="19"/>
      <c r="E12" s="26">
        <f t="shared" si="2"/>
        <v>0</v>
      </c>
      <c r="F12" s="18"/>
      <c r="G12" s="34" t="str">
        <f t="shared" si="0"/>
        <v>N</v>
      </c>
      <c r="H12" s="35">
        <f t="shared" si="1"/>
        <v>0</v>
      </c>
      <c r="I12" s="22"/>
    </row>
    <row r="13" spans="1:11" x14ac:dyDescent="0.25">
      <c r="A13" s="39"/>
      <c r="B13" s="40">
        <v>51270</v>
      </c>
      <c r="C13" s="19"/>
      <c r="D13" s="19"/>
      <c r="E13" s="26">
        <f t="shared" si="2"/>
        <v>0</v>
      </c>
      <c r="F13" s="18"/>
      <c r="G13" s="34" t="str">
        <f t="shared" si="0"/>
        <v>N</v>
      </c>
      <c r="H13" s="35">
        <f t="shared" si="1"/>
        <v>0</v>
      </c>
      <c r="I13" s="22"/>
    </row>
    <row r="14" spans="1:11" x14ac:dyDescent="0.25">
      <c r="A14" s="39"/>
      <c r="B14" s="40">
        <v>51310</v>
      </c>
      <c r="C14" s="19">
        <v>429511.66</v>
      </c>
      <c r="D14" s="19">
        <v>46845.2</v>
      </c>
      <c r="E14" s="26">
        <f t="shared" si="2"/>
        <v>476356.86</v>
      </c>
      <c r="F14" s="18">
        <v>1001064</v>
      </c>
      <c r="G14" s="34" t="str">
        <f t="shared" si="0"/>
        <v>N</v>
      </c>
      <c r="H14" s="35">
        <f t="shared" si="1"/>
        <v>524707.14</v>
      </c>
      <c r="I14" s="22">
        <v>-17000</v>
      </c>
    </row>
    <row r="15" spans="1:11" x14ac:dyDescent="0.25">
      <c r="A15" s="39"/>
      <c r="B15" s="40">
        <v>51499</v>
      </c>
      <c r="C15" s="23">
        <v>2480</v>
      </c>
      <c r="D15" s="19">
        <v>490</v>
      </c>
      <c r="E15" s="26">
        <f t="shared" si="2"/>
        <v>2970</v>
      </c>
      <c r="F15" s="18">
        <v>1190</v>
      </c>
      <c r="G15" s="34" t="str">
        <f t="shared" si="0"/>
        <v>Y</v>
      </c>
      <c r="H15" s="35">
        <f t="shared" si="1"/>
        <v>-1780</v>
      </c>
      <c r="I15" s="22">
        <v>2000</v>
      </c>
    </row>
    <row r="16" spans="1:11" x14ac:dyDescent="0.25">
      <c r="A16" s="39"/>
      <c r="B16" s="40">
        <v>51899</v>
      </c>
      <c r="C16" s="19">
        <v>71322.13</v>
      </c>
      <c r="D16" s="19">
        <v>10578</v>
      </c>
      <c r="E16" s="26">
        <f t="shared" si="2"/>
        <v>81900.13</v>
      </c>
      <c r="F16" s="18">
        <v>316826</v>
      </c>
      <c r="G16" s="34" t="str">
        <f t="shared" si="0"/>
        <v>N</v>
      </c>
      <c r="H16" s="35">
        <f t="shared" si="1"/>
        <v>234925.87</v>
      </c>
      <c r="I16" s="22"/>
    </row>
    <row r="17" spans="1:10" x14ac:dyDescent="0.25">
      <c r="A17" s="39"/>
      <c r="B17" s="40">
        <v>51920</v>
      </c>
      <c r="C17" s="19"/>
      <c r="D17" s="19"/>
      <c r="E17" s="26">
        <f t="shared" si="2"/>
        <v>0</v>
      </c>
      <c r="F17" s="18"/>
      <c r="G17" s="34" t="str">
        <f t="shared" si="0"/>
        <v>N</v>
      </c>
      <c r="H17" s="35">
        <f t="shared" si="1"/>
        <v>0</v>
      </c>
      <c r="I17" s="22"/>
    </row>
    <row r="18" spans="1:10" x14ac:dyDescent="0.25">
      <c r="A18" s="39"/>
      <c r="B18" s="40">
        <v>51930</v>
      </c>
      <c r="C18" s="19"/>
      <c r="D18" s="19"/>
      <c r="E18" s="26">
        <f t="shared" si="2"/>
        <v>0</v>
      </c>
      <c r="F18" s="18"/>
      <c r="G18" s="34" t="str">
        <f t="shared" si="0"/>
        <v>N</v>
      </c>
      <c r="H18" s="35">
        <f t="shared" si="1"/>
        <v>0</v>
      </c>
      <c r="I18" s="22"/>
    </row>
    <row r="19" spans="1:10" x14ac:dyDescent="0.25">
      <c r="A19" s="39"/>
      <c r="B19" s="40">
        <v>51950</v>
      </c>
      <c r="C19" s="19"/>
      <c r="D19" s="19"/>
      <c r="E19" s="26">
        <f t="shared" si="2"/>
        <v>0</v>
      </c>
      <c r="F19" s="18"/>
      <c r="G19" s="34" t="str">
        <f t="shared" si="0"/>
        <v>N</v>
      </c>
      <c r="H19" s="35">
        <f t="shared" si="1"/>
        <v>0</v>
      </c>
      <c r="I19" s="22"/>
    </row>
    <row r="20" spans="1:10" x14ac:dyDescent="0.25">
      <c r="A20" s="39"/>
      <c r="B20" s="40">
        <v>51970</v>
      </c>
      <c r="C20" s="19"/>
      <c r="D20" s="19"/>
      <c r="E20" s="26">
        <f t="shared" si="2"/>
        <v>0</v>
      </c>
      <c r="F20" s="18"/>
      <c r="G20" s="34" t="str">
        <f t="shared" si="0"/>
        <v>N</v>
      </c>
      <c r="H20" s="35">
        <f t="shared" si="1"/>
        <v>0</v>
      </c>
      <c r="I20" s="22"/>
    </row>
    <row r="21" spans="1:10" x14ac:dyDescent="0.25">
      <c r="A21" s="39"/>
      <c r="B21" s="40">
        <v>51990</v>
      </c>
      <c r="C21" s="19"/>
      <c r="D21" s="19"/>
      <c r="E21" s="26">
        <f t="shared" si="2"/>
        <v>0</v>
      </c>
      <c r="F21" s="18"/>
      <c r="G21" s="34" t="str">
        <f t="shared" si="0"/>
        <v>N</v>
      </c>
      <c r="H21" s="35">
        <f t="shared" si="1"/>
        <v>0</v>
      </c>
      <c r="I21" s="22"/>
    </row>
    <row r="22" spans="1:10" x14ac:dyDescent="0.25">
      <c r="A22" s="39"/>
      <c r="B22" s="40">
        <v>55999</v>
      </c>
      <c r="C22" s="19">
        <v>97541</v>
      </c>
      <c r="D22" s="19">
        <v>61669</v>
      </c>
      <c r="E22" s="26">
        <f t="shared" si="2"/>
        <v>159210</v>
      </c>
      <c r="F22" s="18">
        <v>149033</v>
      </c>
      <c r="G22" s="34" t="str">
        <f t="shared" si="0"/>
        <v>Y</v>
      </c>
      <c r="H22" s="35">
        <f t="shared" si="1"/>
        <v>-10177</v>
      </c>
      <c r="I22" s="22">
        <v>15000</v>
      </c>
    </row>
    <row r="23" spans="1:10" x14ac:dyDescent="0.25">
      <c r="A23" s="39"/>
      <c r="B23" s="40">
        <v>56575</v>
      </c>
      <c r="C23" s="19">
        <v>84623</v>
      </c>
      <c r="D23" s="19">
        <v>7500</v>
      </c>
      <c r="E23" s="26">
        <f t="shared" si="2"/>
        <v>92123</v>
      </c>
      <c r="F23" s="18">
        <v>242513</v>
      </c>
      <c r="G23" s="34" t="str">
        <f t="shared" si="0"/>
        <v>N</v>
      </c>
      <c r="H23" s="35">
        <f t="shared" si="1"/>
        <v>150390</v>
      </c>
      <c r="I23" s="22"/>
    </row>
    <row r="24" spans="1:10" x14ac:dyDescent="0.25">
      <c r="A24" s="39"/>
      <c r="B24" s="40">
        <v>56590</v>
      </c>
      <c r="C24" s="19"/>
      <c r="D24" s="19"/>
      <c r="E24" s="26">
        <f t="shared" si="2"/>
        <v>0</v>
      </c>
      <c r="F24" s="18">
        <v>28500</v>
      </c>
      <c r="G24" s="34" t="str">
        <f t="shared" si="0"/>
        <v>N</v>
      </c>
      <c r="H24" s="35">
        <f t="shared" si="1"/>
        <v>28500</v>
      </c>
      <c r="I24" s="22"/>
    </row>
    <row r="25" spans="1:10" x14ac:dyDescent="0.25">
      <c r="A25" s="39"/>
      <c r="B25" s="25">
        <v>56960</v>
      </c>
      <c r="C25" s="19"/>
      <c r="D25" s="19"/>
      <c r="E25" s="26">
        <f t="shared" si="2"/>
        <v>0</v>
      </c>
      <c r="F25" s="18"/>
      <c r="G25" s="34" t="str">
        <f t="shared" si="0"/>
        <v>N</v>
      </c>
      <c r="H25" s="35">
        <f t="shared" si="1"/>
        <v>0</v>
      </c>
      <c r="I25" s="22"/>
    </row>
    <row r="26" spans="1:10" s="1" customFormat="1" x14ac:dyDescent="0.25">
      <c r="A26" s="67"/>
      <c r="B26" s="68" t="s">
        <v>3</v>
      </c>
      <c r="C26" s="27">
        <f>SUM(C9:C25)</f>
        <v>760540.79</v>
      </c>
      <c r="D26" s="27">
        <f>SUM(D9:D25)</f>
        <v>141406.20000000001</v>
      </c>
      <c r="E26" s="27">
        <f>SUM(E9:E25)</f>
        <v>901946.99</v>
      </c>
      <c r="F26" s="27">
        <f>SUM(F9:F25)</f>
        <v>1908912</v>
      </c>
      <c r="G26" s="36"/>
      <c r="H26" s="32">
        <f>SUM(H9:H25)</f>
        <v>1006965.01</v>
      </c>
      <c r="I26" s="33">
        <f>SUM(I9:I25)</f>
        <v>0</v>
      </c>
    </row>
    <row r="27" spans="1:10" x14ac:dyDescent="0.25">
      <c r="A27" s="41" t="s">
        <v>16</v>
      </c>
      <c r="B27" s="25">
        <v>51899</v>
      </c>
      <c r="C27" s="19"/>
      <c r="D27" s="19"/>
      <c r="E27" s="26">
        <f>SUM(C27:D27)</f>
        <v>0</v>
      </c>
      <c r="F27" s="18"/>
      <c r="G27" s="34" t="str">
        <f>IF(F27-E27&lt;0,"Y","N")</f>
        <v>N</v>
      </c>
      <c r="H27" s="35">
        <f>F27-E27</f>
        <v>0</v>
      </c>
      <c r="I27" s="22"/>
    </row>
    <row r="28" spans="1:10" x14ac:dyDescent="0.25">
      <c r="A28" s="41"/>
      <c r="B28" s="25">
        <v>56575</v>
      </c>
      <c r="C28" s="19">
        <v>38200</v>
      </c>
      <c r="D28" s="19"/>
      <c r="E28" s="26">
        <f>SUM(C28:D28)</f>
        <v>38200</v>
      </c>
      <c r="F28" s="18">
        <v>138240</v>
      </c>
      <c r="G28" s="34" t="str">
        <f>IF(F28-E28&lt;0,"Y","N")</f>
        <v>N</v>
      </c>
      <c r="H28" s="35">
        <f>F28-E28</f>
        <v>100040</v>
      </c>
      <c r="I28" s="22"/>
    </row>
    <row r="29" spans="1:10" x14ac:dyDescent="0.25">
      <c r="A29" s="41"/>
      <c r="B29" s="25">
        <v>56590</v>
      </c>
      <c r="C29" s="19">
        <v>116540</v>
      </c>
      <c r="D29" s="19"/>
      <c r="E29" s="26">
        <f>SUM(C29:D29)</f>
        <v>116540</v>
      </c>
      <c r="F29" s="18">
        <v>292704</v>
      </c>
      <c r="G29" s="34" t="str">
        <f>IF(F29-E29&lt;0,"Y","N")</f>
        <v>N</v>
      </c>
      <c r="H29" s="35">
        <f>F29-E29</f>
        <v>176164</v>
      </c>
      <c r="I29" s="22"/>
    </row>
    <row r="30" spans="1:10" s="1" customFormat="1" ht="15.75" thickBot="1" x14ac:dyDescent="0.3">
      <c r="A30" s="67"/>
      <c r="B30" s="51" t="s">
        <v>3</v>
      </c>
      <c r="C30" s="27">
        <f>SUM(C27:C29)</f>
        <v>154740</v>
      </c>
      <c r="D30" s="27">
        <f>SUM(D27:D29)</f>
        <v>0</v>
      </c>
      <c r="E30" s="27">
        <f>SUM(E27:E29)</f>
        <v>154740</v>
      </c>
      <c r="F30" s="27">
        <f>SUM(F27:F29)</f>
        <v>430944</v>
      </c>
      <c r="G30" s="36"/>
      <c r="H30" s="27">
        <f>SUM(H27:H29)</f>
        <v>276204</v>
      </c>
      <c r="I30" s="38">
        <f>SUM(I27:I29)</f>
        <v>0</v>
      </c>
    </row>
    <row r="31" spans="1:10" s="1" customFormat="1" ht="15.75" thickBot="1" x14ac:dyDescent="0.3">
      <c r="A31" s="28" t="s">
        <v>15</v>
      </c>
      <c r="B31" s="29"/>
      <c r="C31" s="30">
        <f>C26+C30</f>
        <v>915280.79</v>
      </c>
      <c r="D31" s="30">
        <f>D26+D30</f>
        <v>141406.20000000001</v>
      </c>
      <c r="E31" s="42">
        <f>SUM(E26+E30)</f>
        <v>1056686.99</v>
      </c>
      <c r="F31" s="30">
        <f>F26+F30</f>
        <v>2339856</v>
      </c>
      <c r="G31" s="37"/>
      <c r="H31" s="30">
        <f>H26+H30</f>
        <v>1283169.01</v>
      </c>
      <c r="I31" s="31">
        <f>I26+I30</f>
        <v>0</v>
      </c>
      <c r="J31" s="2"/>
    </row>
    <row r="32" spans="1:10" ht="9.6" customHeight="1" thickTop="1" thickBot="1" x14ac:dyDescent="0.3">
      <c r="A32" s="10"/>
      <c r="B32" s="10"/>
      <c r="C32" s="10"/>
      <c r="D32" s="10"/>
      <c r="E32" s="10"/>
      <c r="F32" s="10"/>
      <c r="G32" s="11"/>
      <c r="H32" s="10"/>
      <c r="I32" s="10"/>
      <c r="J32" s="3"/>
    </row>
    <row r="33" spans="1:10" s="1" customFormat="1" ht="15.75" thickBot="1" x14ac:dyDescent="0.3">
      <c r="A33" s="78" t="s">
        <v>14</v>
      </c>
      <c r="B33" s="78"/>
      <c r="C33" s="78"/>
      <c r="D33" s="78"/>
      <c r="E33" s="78"/>
      <c r="F33" s="78"/>
      <c r="G33" s="78"/>
      <c r="H33" s="78"/>
      <c r="I33" s="78"/>
      <c r="J33" s="2"/>
    </row>
    <row r="34" spans="1:10" ht="45.75" thickBot="1" x14ac:dyDescent="0.3">
      <c r="A34" s="9" t="s">
        <v>13</v>
      </c>
      <c r="B34" s="8" t="s">
        <v>12</v>
      </c>
      <c r="C34" s="8"/>
      <c r="D34" s="7" t="s">
        <v>11</v>
      </c>
      <c r="E34" s="6" t="s">
        <v>10</v>
      </c>
      <c r="F34" s="6" t="s">
        <v>9</v>
      </c>
      <c r="G34" s="49" t="s">
        <v>8</v>
      </c>
      <c r="H34" s="89" t="s">
        <v>27</v>
      </c>
      <c r="I34" s="5"/>
    </row>
    <row r="35" spans="1:10" x14ac:dyDescent="0.25">
      <c r="A35" t="s">
        <v>7</v>
      </c>
      <c r="B35" s="4" t="s">
        <v>6</v>
      </c>
      <c r="D35" s="18">
        <v>-262364</v>
      </c>
      <c r="E35" s="18">
        <v>-130584.75</v>
      </c>
      <c r="F35" s="19"/>
      <c r="G35" s="50">
        <f>D35-E35-F35</f>
        <v>-131779.25</v>
      </c>
      <c r="H35" s="20"/>
      <c r="I35" s="3"/>
    </row>
    <row r="36" spans="1:10" x14ac:dyDescent="0.25">
      <c r="B36" s="4" t="s">
        <v>5</v>
      </c>
      <c r="D36" s="18">
        <v>-2077492</v>
      </c>
      <c r="E36" s="18">
        <v>-1209021.1000000001</v>
      </c>
      <c r="F36" s="19"/>
      <c r="G36" s="50">
        <f>D36-E36-F36</f>
        <v>-868470.89999999991</v>
      </c>
      <c r="H36" s="20"/>
      <c r="I36" s="3"/>
    </row>
    <row r="37" spans="1:10" x14ac:dyDescent="0.25">
      <c r="B37" s="4" t="s">
        <v>4</v>
      </c>
      <c r="D37" s="18"/>
      <c r="E37" s="18"/>
      <c r="F37" s="19"/>
      <c r="G37" s="50">
        <f>D37-E37-F37</f>
        <v>0</v>
      </c>
      <c r="H37" s="20"/>
      <c r="I37" s="3"/>
    </row>
    <row r="38" spans="1:10" s="1" customFormat="1" x14ac:dyDescent="0.25">
      <c r="A38" s="43" t="s">
        <v>3</v>
      </c>
      <c r="B38" s="43"/>
      <c r="C38" s="43"/>
      <c r="D38" s="44">
        <f>SUM(D35:D37)</f>
        <v>-2339856</v>
      </c>
      <c r="E38" s="44">
        <f>SUM(E35:E37)</f>
        <v>-1339605.8500000001</v>
      </c>
      <c r="F38" s="44">
        <f>SUM(F35:F36)</f>
        <v>0</v>
      </c>
      <c r="G38" s="44">
        <f>SUM(G35:G37)</f>
        <v>-1000250.1499999999</v>
      </c>
      <c r="H38" s="44">
        <f>SUM(H35:H36)</f>
        <v>0</v>
      </c>
      <c r="I38" s="2"/>
    </row>
    <row r="39" spans="1:10" x14ac:dyDescent="0.25">
      <c r="A39" s="51" t="s">
        <v>2</v>
      </c>
      <c r="B39" s="51"/>
      <c r="C39" s="51"/>
      <c r="D39" s="27"/>
      <c r="E39" s="32"/>
      <c r="F39" s="27"/>
      <c r="G39" s="32"/>
      <c r="H39" s="27">
        <f>E38+F38+E31</f>
        <v>-282918.8600000001</v>
      </c>
      <c r="I39" s="3"/>
    </row>
    <row r="40" spans="1:10" x14ac:dyDescent="0.25">
      <c r="A40" s="45" t="s">
        <v>1</v>
      </c>
      <c r="B40" s="46"/>
      <c r="C40" s="46"/>
      <c r="D40" s="47"/>
      <c r="E40" s="48"/>
      <c r="F40" s="48"/>
      <c r="G40" s="47"/>
      <c r="H40" s="21"/>
      <c r="I40" s="3"/>
    </row>
    <row r="41" spans="1:10" s="1" customFormat="1" ht="15.75" thickBot="1" x14ac:dyDescent="0.3">
      <c r="A41" s="28" t="s">
        <v>0</v>
      </c>
      <c r="B41" s="28"/>
      <c r="C41" s="28"/>
      <c r="D41" s="52"/>
      <c r="E41" s="52"/>
      <c r="F41" s="52"/>
      <c r="G41" s="52"/>
      <c r="H41" s="30">
        <f>H39-H40</f>
        <v>-282918.8600000001</v>
      </c>
      <c r="I41" s="2"/>
    </row>
    <row r="42" spans="1:10" ht="15.75" thickTop="1" x14ac:dyDescent="0.25"/>
  </sheetData>
  <mergeCells count="5">
    <mergeCell ref="A1:K1"/>
    <mergeCell ref="A2:K2"/>
    <mergeCell ref="A4:C4"/>
    <mergeCell ref="A7:H7"/>
    <mergeCell ref="A33:I33"/>
  </mergeCells>
  <pageMargins left="0.2" right="0.2" top="0.25" bottom="0.25" header="0.3" footer="0.3"/>
  <pageSetup scale="92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Premium Tuition</vt:lpstr>
      <vt:lpstr>EXAMPLE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Herring</dc:creator>
  <cp:lastModifiedBy>Sharon Herring</cp:lastModifiedBy>
  <cp:lastPrinted>2018-07-29T22:45:56Z</cp:lastPrinted>
  <dcterms:created xsi:type="dcterms:W3CDTF">2018-07-24T20:51:44Z</dcterms:created>
  <dcterms:modified xsi:type="dcterms:W3CDTF">2019-08-06T14:51:57Z</dcterms:modified>
</cp:coreProperties>
</file>